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" activeTab="0"/>
  </bookViews>
  <sheets>
    <sheet name="Sheet1" sheetId="1" r:id="rId1"/>
    <sheet name="Sheet2" sheetId="2" r:id="rId2"/>
    <sheet name="Sheet3" sheetId="3" r:id="rId3"/>
  </sheets>
  <definedNames>
    <definedName name="Excel_BuiltIn_Print_Area_1_1">'Sheet1'!$A$2:$H$75</definedName>
    <definedName name="Excel_BuiltIn_Print_Area_1_1_1">'Sheet1'!$A$3:$H$75</definedName>
    <definedName name="_xlnm.Print_Area" localSheetId="0">'Sheet1'!$A$2:$F$75</definedName>
  </definedNames>
  <calcPr fullCalcOnLoad="1"/>
</workbook>
</file>

<file path=xl/sharedStrings.xml><?xml version="1.0" encoding="utf-8"?>
<sst xmlns="http://schemas.openxmlformats.org/spreadsheetml/2006/main" count="119" uniqueCount="91">
  <si>
    <t>M - PLACE PROPOSED PAYMENT TEMPLATE</t>
  </si>
  <si>
    <t>NAME :</t>
  </si>
  <si>
    <t>UNIT AREA :</t>
  </si>
  <si>
    <t>DESCRIPTION :</t>
  </si>
  <si>
    <t>MyPad w/balcony</t>
  </si>
  <si>
    <t>UNIT :</t>
  </si>
  <si>
    <t>TLP :</t>
  </si>
  <si>
    <t>TOWER :</t>
  </si>
  <si>
    <t>ORTIGAS</t>
  </si>
  <si>
    <t>BROKER :</t>
  </si>
  <si>
    <t>DATE :</t>
  </si>
  <si>
    <t>TERMS OF PAYMENT</t>
  </si>
  <si>
    <t>SPOT CASH</t>
  </si>
  <si>
    <t>10% SPOT 90% PAYABLE IN 30 MONTHS</t>
  </si>
  <si>
    <t>20% SPOT / 80% BALANCE</t>
  </si>
  <si>
    <t>10% PD in 4 months 15% in 26 mos balance LS</t>
  </si>
  <si>
    <t>25% IN 30 MOS 70% BALANCE</t>
  </si>
  <si>
    <t>TOTAL LIST PRICE</t>
  </si>
  <si>
    <t>DISCOUNT ON TLP</t>
  </si>
  <si>
    <t>DISCOUNT AMOUNT</t>
  </si>
  <si>
    <t>NET LP W/ DISC.</t>
  </si>
  <si>
    <t>OTHER CHARGES: ( 5.5%)</t>
  </si>
  <si>
    <t>VAT (12%)</t>
  </si>
  <si>
    <t>Net TCP</t>
  </si>
  <si>
    <t>DOWN PAYMENT %</t>
  </si>
  <si>
    <t>-</t>
  </si>
  <si>
    <t>DOWN PAYMENT AMOUNT</t>
  </si>
  <si>
    <t>RESERVATION FEE</t>
  </si>
  <si>
    <t>NET DOWN PAYMENT</t>
  </si>
  <si>
    <t>INSTALLMENT OF</t>
  </si>
  <si>
    <t>RETENTION FEE</t>
  </si>
  <si>
    <t>LUMPSUM PAYMENT</t>
  </si>
  <si>
    <t>15% INSTALLMENT</t>
  </si>
  <si>
    <t>PAYABLE IN 26 MOS</t>
  </si>
  <si>
    <t>BALANCE %</t>
  </si>
  <si>
    <t>BALANCE AMOUNT</t>
  </si>
  <si>
    <t>BALANCE TERMS</t>
  </si>
  <si>
    <t xml:space="preserve">RESERVATIONS ACCEPTED THRU LETTER OF INTENT!!!!                RESERVATION FEE DATE: JANUARY 15, 2010 </t>
  </si>
  <si>
    <t>Month 0</t>
  </si>
  <si>
    <t>Month 1</t>
  </si>
  <si>
    <t>Month 2</t>
  </si>
  <si>
    <t>Month 3</t>
  </si>
  <si>
    <t>Month 4</t>
  </si>
  <si>
    <t>(UPON TURNOVER)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</si>
  <si>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</si>
  <si>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</si>
  <si>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</si>
  <si>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</si>
  <si>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</si>
  <si>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</si>
  <si>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</si>
  <si>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</si>
  <si>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</si>
  <si>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14</t>
  </si>
  <si>
    <t>Month 15</t>
  </si>
  <si>
    <t>Month 16</t>
  </si>
  <si>
    <t>Month 17</t>
  </si>
  <si>
    <t>Month 18</t>
  </si>
  <si>
    <t>Month 19</t>
  </si>
  <si>
    <t>Month 20</t>
  </si>
  <si>
    <t>Month 21</t>
  </si>
  <si>
    <t>Month 22</t>
  </si>
  <si>
    <t>Month 23</t>
  </si>
  <si>
    <t>Month 24</t>
  </si>
  <si>
    <t>Month 25</t>
  </si>
  <si>
    <t>Month 26</t>
  </si>
  <si>
    <t>Month 27</t>
  </si>
  <si>
    <t>Month 28</t>
  </si>
  <si>
    <t>Month 29</t>
  </si>
  <si>
    <t>Month 30</t>
  </si>
  <si>
    <t>Month 31</t>
  </si>
  <si>
    <t>TOTAL PROCEEDS</t>
  </si>
  <si>
    <t>CONFORME:</t>
  </si>
  <si>
    <t>Date:</t>
  </si>
  <si>
    <t>Buyer's Name:</t>
  </si>
  <si>
    <t>Broker:</t>
  </si>
  <si>
    <t>Bank Financing</t>
  </si>
  <si>
    <t>Approved by:</t>
  </si>
  <si>
    <t>Term</t>
  </si>
  <si>
    <t>Factor Rate</t>
  </si>
  <si>
    <t>ERIC M. ESPELETA</t>
  </si>
  <si>
    <t>5 yrs(9.75%)</t>
  </si>
  <si>
    <t>10 yrs(10.99%)</t>
  </si>
  <si>
    <t>15 yrs(10.99%)</t>
  </si>
  <si>
    <t>VINCENT K. RAVAL III</t>
  </si>
  <si>
    <r>
      <t>* OTHER CHARGES =</t>
    </r>
    <r>
      <rPr>
        <sz val="10"/>
        <rFont val="Arial"/>
        <family val="2"/>
      </rPr>
      <t xml:space="preserve"> (Registration Fees, Documentary Stamp Tax from BIR, Transfer Tax Fees from City Treasurer's Office,</t>
    </r>
  </si>
  <si>
    <r>
      <t xml:space="preserve">                                           </t>
    </r>
    <r>
      <rPr>
        <sz val="10"/>
        <rFont val="Arial"/>
        <family val="2"/>
      </rPr>
      <t>Water &amp; Meralco Meter Installation,Handling Fees, Miscellaneous fees)</t>
    </r>
  </si>
  <si>
    <r>
      <t>* RESERVATION FEE =</t>
    </r>
    <r>
      <rPr>
        <sz val="12"/>
        <rFont val="Arial"/>
        <family val="2"/>
      </rPr>
      <t xml:space="preserve"> strictly non – refundable and cannot be credited to other units.</t>
    </r>
  </si>
  <si>
    <r>
      <t xml:space="preserve">* all checks payable to </t>
    </r>
    <r>
      <rPr>
        <b/>
        <sz val="12"/>
        <rFont val="Arial"/>
        <family val="2"/>
      </rPr>
      <t>SM DEVELOPMENT CORPORATION OR SMDC</t>
    </r>
  </si>
  <si>
    <t>*This document does not constitute nor form part of any contract and is for information purposes only.</t>
  </si>
  <si>
    <t>Alfred Solitario | +639173276415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</si>
</sst>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d&quot;, &quot;yyyy"/>
    <numFmt numFmtId="165" formatCode="_(* #,##0.00_);_(* \(#,##0.00\);_(* \-??_);_(@_)"/>
    <numFmt numFmtId="166" formatCode="dddd&quot;, &quot;mmmm\ dd&quot;, &quot;yyyy"/>
    <numFmt numFmtId="167" formatCode="mm/dd/yy"/>
    <numFmt numFmtId="168" formatCode="0.00000000"/>
    <numFmt numFmtId="169" formatCode="0.0000000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32"/>
      <color indexed="16"/>
      <name val="Arial"/>
      <family val="2"/>
    </font>
    <font>
      <i/>
      <sz val="14"/>
      <name val="Arial"/>
      <family val="2"/>
    </font>
    <font>
      <b/>
      <sz val="16"/>
      <name val="Tahoma"/>
      <family val="2"/>
    </font>
    <font>
      <b/>
      <i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20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/>
    </xf>
    <xf numFmtId="0" fontId="19" fillId="0" borderId="0" xfId="0" applyFont="1" applyAlignment="1">
      <alignment/>
    </xf>
    <xf numFmtId="3" fontId="18" fillId="0" borderId="12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right"/>
    </xf>
    <xf numFmtId="4" fontId="18" fillId="23" borderId="11" xfId="0" applyNumberFormat="1" applyFont="1" applyFill="1" applyBorder="1" applyAlignment="1">
      <alignment horizontal="center"/>
    </xf>
    <xf numFmtId="1" fontId="18" fillId="23" borderId="11" xfId="0" applyNumberFormat="1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/>
    </xf>
    <xf numFmtId="3" fontId="18" fillId="23" borderId="11" xfId="0" applyNumberFormat="1" applyFont="1" applyFill="1" applyBorder="1" applyAlignment="1">
      <alignment horizontal="center"/>
    </xf>
    <xf numFmtId="164" fontId="18" fillId="23" borderId="11" xfId="0" applyNumberFormat="1" applyFont="1" applyFill="1" applyBorder="1" applyAlignment="1">
      <alignment horizontal="center"/>
    </xf>
    <xf numFmtId="3" fontId="18" fillId="24" borderId="11" xfId="0" applyNumberFormat="1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3" fontId="18" fillId="25" borderId="11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wrapText="1"/>
    </xf>
    <xf numFmtId="3" fontId="18" fillId="0" borderId="13" xfId="0" applyNumberFormat="1" applyFont="1" applyFill="1" applyBorder="1" applyAlignment="1">
      <alignment/>
    </xf>
    <xf numFmtId="3" fontId="18" fillId="0" borderId="13" xfId="0" applyNumberFormat="1" applyFont="1" applyFill="1" applyBorder="1" applyAlignment="1">
      <alignment horizontal="right"/>
    </xf>
    <xf numFmtId="4" fontId="18" fillId="0" borderId="12" xfId="0" applyNumberFormat="1" applyFont="1" applyFill="1" applyBorder="1" applyAlignment="1">
      <alignment/>
    </xf>
    <xf numFmtId="4" fontId="18" fillId="0" borderId="14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3" fontId="18" fillId="0" borderId="0" xfId="0" applyNumberFormat="1" applyFont="1" applyFill="1" applyBorder="1" applyAlignment="1">
      <alignment horizontal="center" wrapText="1"/>
    </xf>
    <xf numFmtId="9" fontId="18" fillId="0" borderId="12" xfId="0" applyNumberFormat="1" applyFont="1" applyFill="1" applyBorder="1" applyAlignment="1">
      <alignment/>
    </xf>
    <xf numFmtId="9" fontId="19" fillId="0" borderId="12" xfId="0" applyNumberFormat="1" applyFont="1" applyFill="1" applyBorder="1" applyAlignment="1">
      <alignment horizontal="right"/>
    </xf>
    <xf numFmtId="9" fontId="19" fillId="0" borderId="12" xfId="0" applyNumberFormat="1" applyFont="1" applyFill="1" applyBorder="1" applyAlignment="1">
      <alignment/>
    </xf>
    <xf numFmtId="9" fontId="19" fillId="0" borderId="14" xfId="0" applyNumberFormat="1" applyFont="1" applyFill="1" applyBorder="1" applyAlignment="1">
      <alignment/>
    </xf>
    <xf numFmtId="9" fontId="19" fillId="0" borderId="0" xfId="0" applyNumberFormat="1" applyFont="1" applyFill="1" applyBorder="1" applyAlignment="1">
      <alignment/>
    </xf>
    <xf numFmtId="3" fontId="18" fillId="0" borderId="12" xfId="0" applyNumberFormat="1" applyFont="1" applyFill="1" applyBorder="1" applyAlignment="1">
      <alignment/>
    </xf>
    <xf numFmtId="3" fontId="19" fillId="0" borderId="12" xfId="0" applyNumberFormat="1" applyFont="1" applyFill="1" applyBorder="1" applyAlignment="1">
      <alignment horizontal="right"/>
    </xf>
    <xf numFmtId="4" fontId="19" fillId="0" borderId="12" xfId="0" applyNumberFormat="1" applyFont="1" applyFill="1" applyBorder="1" applyAlignment="1">
      <alignment/>
    </xf>
    <xf numFmtId="4" fontId="19" fillId="0" borderId="14" xfId="0" applyNumberFormat="1" applyFont="1" applyFill="1" applyBorder="1" applyAlignment="1">
      <alignment/>
    </xf>
    <xf numFmtId="3" fontId="18" fillId="0" borderId="15" xfId="0" applyNumberFormat="1" applyFont="1" applyFill="1" applyBorder="1" applyAlignment="1">
      <alignment/>
    </xf>
    <xf numFmtId="3" fontId="19" fillId="0" borderId="15" xfId="0" applyNumberFormat="1" applyFont="1" applyFill="1" applyBorder="1" applyAlignment="1">
      <alignment horizontal="right"/>
    </xf>
    <xf numFmtId="4" fontId="19" fillId="0" borderId="15" xfId="0" applyNumberFormat="1" applyFont="1" applyFill="1" applyBorder="1" applyAlignment="1">
      <alignment/>
    </xf>
    <xf numFmtId="4" fontId="19" fillId="0" borderId="16" xfId="0" applyNumberFormat="1" applyFont="1" applyFill="1" applyBorder="1" applyAlignment="1">
      <alignment/>
    </xf>
    <xf numFmtId="4" fontId="19" fillId="0" borderId="0" xfId="0" applyNumberFormat="1" applyFont="1" applyFill="1" applyBorder="1" applyAlignment="1">
      <alignment/>
    </xf>
    <xf numFmtId="4" fontId="19" fillId="0" borderId="12" xfId="0" applyNumberFormat="1" applyFont="1" applyFill="1" applyBorder="1" applyAlignment="1">
      <alignment horizontal="right"/>
    </xf>
    <xf numFmtId="3" fontId="18" fillId="23" borderId="11" xfId="0" applyNumberFormat="1" applyFont="1" applyFill="1" applyBorder="1" applyAlignment="1">
      <alignment/>
    </xf>
    <xf numFmtId="3" fontId="18" fillId="23" borderId="11" xfId="0" applyNumberFormat="1" applyFont="1" applyFill="1" applyBorder="1" applyAlignment="1">
      <alignment horizontal="right"/>
    </xf>
    <xf numFmtId="4" fontId="18" fillId="23" borderId="11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/>
    </xf>
    <xf numFmtId="9" fontId="19" fillId="0" borderId="14" xfId="0" applyNumberFormat="1" applyFont="1" applyFill="1" applyBorder="1" applyAlignment="1">
      <alignment horizontal="right"/>
    </xf>
    <xf numFmtId="165" fontId="19" fillId="0" borderId="0" xfId="42" applyFont="1" applyFill="1" applyBorder="1" applyAlignment="1" applyProtection="1">
      <alignment horizontal="right"/>
      <protection/>
    </xf>
    <xf numFmtId="4" fontId="19" fillId="0" borderId="14" xfId="0" applyNumberFormat="1" applyFont="1" applyFill="1" applyBorder="1" applyAlignment="1">
      <alignment horizontal="right"/>
    </xf>
    <xf numFmtId="165" fontId="19" fillId="0" borderId="0" xfId="42" applyFont="1" applyFill="1" applyBorder="1" applyAlignment="1" applyProtection="1">
      <alignment/>
      <protection/>
    </xf>
    <xf numFmtId="4" fontId="18" fillId="0" borderId="12" xfId="0" applyNumberFormat="1" applyFont="1" applyFill="1" applyBorder="1" applyAlignment="1">
      <alignment horizontal="right"/>
    </xf>
    <xf numFmtId="4" fontId="18" fillId="0" borderId="14" xfId="0" applyNumberFormat="1" applyFont="1" applyFill="1" applyBorder="1" applyAlignment="1">
      <alignment horizontal="right"/>
    </xf>
    <xf numFmtId="4" fontId="19" fillId="0" borderId="0" xfId="0" applyNumberFormat="1" applyFont="1" applyFill="1" applyBorder="1" applyAlignment="1">
      <alignment horizontal="right"/>
    </xf>
    <xf numFmtId="4" fontId="19" fillId="0" borderId="15" xfId="0" applyNumberFormat="1" applyFont="1" applyFill="1" applyBorder="1" applyAlignment="1">
      <alignment horizontal="right"/>
    </xf>
    <xf numFmtId="4" fontId="18" fillId="0" borderId="16" xfId="0" applyNumberFormat="1" applyFont="1" applyFill="1" applyBorder="1" applyAlignment="1">
      <alignment horizontal="right"/>
    </xf>
    <xf numFmtId="4" fontId="19" fillId="0" borderId="16" xfId="0" applyNumberFormat="1" applyFont="1" applyFill="1" applyBorder="1" applyAlignment="1">
      <alignment horizontal="right"/>
    </xf>
    <xf numFmtId="165" fontId="19" fillId="0" borderId="0" xfId="0" applyNumberFormat="1" applyFont="1" applyFill="1" applyBorder="1" applyAlignment="1">
      <alignment/>
    </xf>
    <xf numFmtId="9" fontId="18" fillId="0" borderId="15" xfId="0" applyNumberFormat="1" applyFont="1" applyFill="1" applyBorder="1" applyAlignment="1">
      <alignment/>
    </xf>
    <xf numFmtId="9" fontId="19" fillId="0" borderId="15" xfId="0" applyNumberFormat="1" applyFont="1" applyFill="1" applyBorder="1" applyAlignment="1">
      <alignment horizontal="right"/>
    </xf>
    <xf numFmtId="9" fontId="18" fillId="0" borderId="12" xfId="0" applyNumberFormat="1" applyFont="1" applyFill="1" applyBorder="1" applyAlignment="1">
      <alignment horizontal="right"/>
    </xf>
    <xf numFmtId="3" fontId="19" fillId="0" borderId="14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4" fontId="23" fillId="0" borderId="12" xfId="0" applyNumberFormat="1" applyFont="1" applyFill="1" applyBorder="1" applyAlignment="1">
      <alignment/>
    </xf>
    <xf numFmtId="4" fontId="18" fillId="23" borderId="11" xfId="0" applyNumberFormat="1" applyFont="1" applyFill="1" applyBorder="1" applyAlignment="1">
      <alignment/>
    </xf>
    <xf numFmtId="4" fontId="18" fillId="0" borderId="10" xfId="0" applyNumberFormat="1" applyFont="1" applyBorder="1" applyAlignment="1">
      <alignment/>
    </xf>
    <xf numFmtId="4" fontId="19" fillId="0" borderId="17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center"/>
    </xf>
    <xf numFmtId="167" fontId="19" fillId="0" borderId="0" xfId="0" applyNumberFormat="1" applyFont="1" applyBorder="1" applyAlignment="1">
      <alignment horizontal="center"/>
    </xf>
    <xf numFmtId="4" fontId="18" fillId="0" borderId="18" xfId="0" applyNumberFormat="1" applyFont="1" applyBorder="1" applyAlignment="1">
      <alignment/>
    </xf>
    <xf numFmtId="4" fontId="19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4" fontId="23" fillId="0" borderId="18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0" fontId="23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18" fillId="0" borderId="11" xfId="0" applyFont="1" applyBorder="1" applyAlignment="1">
      <alignment horizontal="center"/>
    </xf>
    <xf numFmtId="168" fontId="19" fillId="0" borderId="11" xfId="0" applyNumberFormat="1" applyFont="1" applyBorder="1" applyAlignment="1">
      <alignment horizontal="center"/>
    </xf>
    <xf numFmtId="4" fontId="19" fillId="0" borderId="0" xfId="0" applyNumberFormat="1" applyFont="1" applyBorder="1" applyAlignment="1">
      <alignment/>
    </xf>
    <xf numFmtId="3" fontId="23" fillId="0" borderId="18" xfId="0" applyNumberFormat="1" applyFont="1" applyFill="1" applyBorder="1" applyAlignment="1">
      <alignment horizontal="left"/>
    </xf>
    <xf numFmtId="3" fontId="23" fillId="0" borderId="0" xfId="0" applyNumberFormat="1" applyFont="1" applyFill="1" applyBorder="1" applyAlignment="1">
      <alignment horizontal="left"/>
    </xf>
    <xf numFmtId="169" fontId="19" fillId="0" borderId="0" xfId="0" applyNumberFormat="1" applyFont="1" applyFill="1" applyBorder="1" applyAlignment="1">
      <alignment horizontal="center"/>
    </xf>
    <xf numFmtId="0" fontId="19" fillId="0" borderId="14" xfId="0" applyFont="1" applyBorder="1" applyAlignment="1">
      <alignment/>
    </xf>
    <xf numFmtId="4" fontId="23" fillId="0" borderId="18" xfId="0" applyNumberFormat="1" applyFont="1" applyBorder="1" applyAlignment="1">
      <alignment horizontal="left"/>
    </xf>
    <xf numFmtId="4" fontId="23" fillId="0" borderId="0" xfId="0" applyNumberFormat="1" applyFont="1" applyBorder="1" applyAlignment="1">
      <alignment horizontal="left"/>
    </xf>
    <xf numFmtId="3" fontId="19" fillId="0" borderId="14" xfId="0" applyNumberFormat="1" applyFont="1" applyFill="1" applyBorder="1" applyAlignment="1">
      <alignment/>
    </xf>
    <xf numFmtId="4" fontId="23" fillId="0" borderId="19" xfId="0" applyNumberFormat="1" applyFont="1" applyBorder="1" applyAlignment="1">
      <alignment/>
    </xf>
    <xf numFmtId="4" fontId="23" fillId="0" borderId="20" xfId="0" applyNumberFormat="1" applyFont="1" applyBorder="1" applyAlignment="1">
      <alignment/>
    </xf>
    <xf numFmtId="3" fontId="19" fillId="0" borderId="20" xfId="0" applyNumberFormat="1" applyFont="1" applyFill="1" applyBorder="1" applyAlignment="1">
      <alignment/>
    </xf>
    <xf numFmtId="3" fontId="19" fillId="0" borderId="16" xfId="0" applyNumberFormat="1" applyFont="1" applyFill="1" applyBorder="1" applyAlignment="1">
      <alignment/>
    </xf>
    <xf numFmtId="4" fontId="19" fillId="0" borderId="16" xfId="0" applyNumberFormat="1" applyFont="1" applyBorder="1" applyAlignment="1">
      <alignment horizontal="center"/>
    </xf>
    <xf numFmtId="4" fontId="19" fillId="0" borderId="14" xfId="0" applyNumberFormat="1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3" fontId="22" fillId="24" borderId="11" xfId="0" applyNumberFormat="1" applyFont="1" applyFill="1" applyBorder="1" applyAlignment="1">
      <alignment horizontal="center" vertical="center"/>
    </xf>
    <xf numFmtId="3" fontId="18" fillId="24" borderId="21" xfId="0" applyNumberFormat="1" applyFont="1" applyFill="1" applyBorder="1" applyAlignment="1">
      <alignment/>
    </xf>
    <xf numFmtId="4" fontId="19" fillId="0" borderId="17" xfId="0" applyNumberFormat="1" applyFont="1" applyBorder="1" applyAlignment="1">
      <alignment/>
    </xf>
    <xf numFmtId="166" fontId="19" fillId="0" borderId="22" xfId="0" applyNumberFormat="1" applyFont="1" applyBorder="1" applyAlignment="1">
      <alignment horizontal="center"/>
    </xf>
    <xf numFmtId="0" fontId="19" fillId="0" borderId="20" xfId="0" applyNumberFormat="1" applyFont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/>
    </xf>
    <xf numFmtId="0" fontId="18" fillId="23" borderId="11" xfId="0" applyFont="1" applyFill="1" applyBorder="1" applyAlignment="1">
      <alignment horizontal="center"/>
    </xf>
    <xf numFmtId="3" fontId="20" fillId="24" borderId="18" xfId="0" applyNumberFormat="1" applyFont="1" applyFill="1" applyBorder="1" applyAlignment="1">
      <alignment horizontal="center"/>
    </xf>
    <xf numFmtId="3" fontId="18" fillId="23" borderId="11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7E0021"/>
      <rgbColor rgb="00006411"/>
      <rgbColor rgb="00000080"/>
      <rgbColor rgb="00FF950E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2628900</xdr:colOff>
      <xdr:row>6</xdr:row>
      <xdr:rowOff>228600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26289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5"/>
  <sheetViews>
    <sheetView tabSelected="1" zoomScale="95" zoomScaleNormal="95" zoomScaleSheetLayoutView="70" zoomScalePageLayoutView="0" workbookViewId="0" topLeftCell="A1">
      <selection activeCell="E65" sqref="E65"/>
    </sheetView>
  </sheetViews>
  <sheetFormatPr defaultColWidth="27.57421875" defaultRowHeight="12.75"/>
  <cols>
    <col min="1" max="1" width="39.57421875" style="1" customWidth="1"/>
    <col min="2" max="2" width="27.57421875" style="1" customWidth="1"/>
    <col min="3" max="4" width="27.57421875" style="2" customWidth="1"/>
    <col min="5" max="5" width="27.57421875" style="3" customWidth="1"/>
    <col min="6" max="16384" width="27.57421875" style="2" customWidth="1"/>
  </cols>
  <sheetData>
    <row r="1" spans="1:256" ht="40.5">
      <c r="A1" s="4"/>
      <c r="B1" s="5"/>
      <c r="C1" s="5"/>
      <c r="D1" s="5"/>
      <c r="E1" s="5"/>
      <c r="F1" s="5"/>
      <c r="IV1" s="6"/>
    </row>
    <row r="2" spans="1:256" ht="18.75">
      <c r="A2" s="96"/>
      <c r="B2" s="97" t="s">
        <v>0</v>
      </c>
      <c r="C2" s="97"/>
      <c r="D2" s="97"/>
      <c r="E2" s="97"/>
      <c r="F2" s="97"/>
      <c r="IV2" s="6"/>
    </row>
    <row r="3" spans="1:256" ht="18">
      <c r="A3" s="96"/>
      <c r="B3" s="7" t="s">
        <v>1</v>
      </c>
      <c r="C3" s="98"/>
      <c r="D3" s="98"/>
      <c r="E3" s="8" t="s">
        <v>2</v>
      </c>
      <c r="F3" s="9">
        <v>23.47</v>
      </c>
      <c r="G3" s="3"/>
      <c r="IV3" s="6"/>
    </row>
    <row r="4" spans="1:256" ht="18">
      <c r="A4" s="96"/>
      <c r="B4" s="7" t="s">
        <v>3</v>
      </c>
      <c r="C4" s="98" t="s">
        <v>4</v>
      </c>
      <c r="D4" s="98"/>
      <c r="E4" s="8" t="s">
        <v>5</v>
      </c>
      <c r="F4" s="10">
        <v>1114</v>
      </c>
      <c r="G4" s="3"/>
      <c r="H4" s="11"/>
      <c r="I4" s="11"/>
      <c r="IV4" s="6"/>
    </row>
    <row r="5" spans="1:256" ht="18">
      <c r="A5" s="99"/>
      <c r="B5" s="7" t="s">
        <v>6</v>
      </c>
      <c r="C5" s="100">
        <v>1388485</v>
      </c>
      <c r="D5" s="100"/>
      <c r="E5" s="8" t="s">
        <v>7</v>
      </c>
      <c r="F5" s="12" t="s">
        <v>8</v>
      </c>
      <c r="G5" s="3"/>
      <c r="I5" s="11"/>
      <c r="IV5" s="6"/>
    </row>
    <row r="6" spans="1:256" ht="18">
      <c r="A6" s="99"/>
      <c r="B6" s="7" t="s">
        <v>9</v>
      </c>
      <c r="C6" s="98"/>
      <c r="D6" s="98"/>
      <c r="E6" s="8" t="s">
        <v>10</v>
      </c>
      <c r="F6" s="13">
        <v>40558</v>
      </c>
      <c r="G6" s="3"/>
      <c r="I6" s="11"/>
      <c r="IV6" s="6"/>
    </row>
    <row r="7" spans="1:256" s="15" customFormat="1" ht="18">
      <c r="A7" s="99"/>
      <c r="B7" s="14">
        <v>1</v>
      </c>
      <c r="C7" s="14">
        <v>2</v>
      </c>
      <c r="D7" s="14">
        <v>3</v>
      </c>
      <c r="E7" s="14">
        <v>4</v>
      </c>
      <c r="F7" s="14">
        <v>5</v>
      </c>
      <c r="G7" s="3"/>
      <c r="H7" s="2"/>
      <c r="I7" s="2"/>
      <c r="J7" s="11"/>
      <c r="K7" s="11"/>
      <c r="L7" s="11"/>
      <c r="M7" s="11"/>
      <c r="IS7" s="2"/>
      <c r="IT7" s="2"/>
      <c r="IU7" s="2"/>
      <c r="IV7" s="6"/>
    </row>
    <row r="8" spans="1:256" s="17" customFormat="1" ht="51" customHeight="1">
      <c r="A8" s="16" t="s">
        <v>11</v>
      </c>
      <c r="B8" s="16" t="s">
        <v>12</v>
      </c>
      <c r="C8" s="16" t="s">
        <v>13</v>
      </c>
      <c r="D8" s="16" t="s">
        <v>14</v>
      </c>
      <c r="E8" s="16" t="s">
        <v>15</v>
      </c>
      <c r="F8" s="16" t="s">
        <v>16</v>
      </c>
      <c r="G8" s="6"/>
      <c r="H8" s="6"/>
      <c r="I8" s="3"/>
      <c r="J8" s="2"/>
      <c r="K8" s="2"/>
      <c r="L8" s="15"/>
      <c r="M8" s="15"/>
      <c r="N8" s="15"/>
      <c r="O8" s="15"/>
      <c r="IU8" s="2"/>
      <c r="IV8" s="2"/>
    </row>
    <row r="9" spans="1:15" s="1" customFormat="1" ht="18">
      <c r="A9" s="18" t="s">
        <v>17</v>
      </c>
      <c r="B9" s="19">
        <f>C5</f>
        <v>1388485</v>
      </c>
      <c r="C9" s="20">
        <f>C5</f>
        <v>1388485</v>
      </c>
      <c r="D9" s="20">
        <f>C5</f>
        <v>1388485</v>
      </c>
      <c r="E9" s="21">
        <f>C5</f>
        <v>1388485</v>
      </c>
      <c r="F9" s="21">
        <f>C5</f>
        <v>1388485</v>
      </c>
      <c r="G9" s="22"/>
      <c r="H9" s="22"/>
      <c r="I9" s="23"/>
      <c r="L9" s="24"/>
      <c r="M9" s="24"/>
      <c r="N9" s="24"/>
      <c r="O9" s="24"/>
    </row>
    <row r="10" spans="1:256" s="29" customFormat="1" ht="18">
      <c r="A10" s="25" t="s">
        <v>18</v>
      </c>
      <c r="B10" s="26">
        <v>0.1</v>
      </c>
      <c r="C10" s="27">
        <v>0.03</v>
      </c>
      <c r="D10" s="27">
        <v>0.04</v>
      </c>
      <c r="E10" s="28">
        <v>0</v>
      </c>
      <c r="F10" s="28">
        <v>0</v>
      </c>
      <c r="G10" s="6"/>
      <c r="H10" s="6"/>
      <c r="I10" s="3"/>
      <c r="J10" s="2"/>
      <c r="K10" s="2"/>
      <c r="L10" s="11"/>
      <c r="M10" s="11"/>
      <c r="N10" s="11"/>
      <c r="O10" s="11"/>
      <c r="IU10" s="2"/>
      <c r="IV10" s="2"/>
    </row>
    <row r="11" spans="1:15" ht="18">
      <c r="A11" s="30" t="s">
        <v>19</v>
      </c>
      <c r="B11" s="31">
        <f>B9*B10</f>
        <v>138848.5</v>
      </c>
      <c r="C11" s="32">
        <f>C9*C10</f>
        <v>41654.549999999996</v>
      </c>
      <c r="D11" s="32">
        <f>D9*D10</f>
        <v>55539.4</v>
      </c>
      <c r="E11" s="33">
        <f>E9*E10</f>
        <v>0</v>
      </c>
      <c r="F11" s="33">
        <f>F9*F10</f>
        <v>0</v>
      </c>
      <c r="G11" s="6"/>
      <c r="H11" s="6"/>
      <c r="I11" s="3"/>
      <c r="L11" s="29"/>
      <c r="M11" s="29"/>
      <c r="N11" s="29"/>
      <c r="O11" s="29"/>
    </row>
    <row r="12" spans="1:256" s="11" customFormat="1" ht="18">
      <c r="A12" s="34" t="s">
        <v>20</v>
      </c>
      <c r="B12" s="35">
        <f>B9-B11</f>
        <v>1249636.5</v>
      </c>
      <c r="C12" s="36">
        <f>C9-C11</f>
        <v>1346830.45</v>
      </c>
      <c r="D12" s="36">
        <f>D9-D11</f>
        <v>1332945.6</v>
      </c>
      <c r="E12" s="37">
        <f>E9-E11</f>
        <v>1388485</v>
      </c>
      <c r="F12" s="37">
        <f>F9-F11</f>
        <v>1388485</v>
      </c>
      <c r="G12" s="6"/>
      <c r="H12" s="6"/>
      <c r="I12" s="3"/>
      <c r="J12" s="2"/>
      <c r="K12" s="2"/>
      <c r="IU12" s="2"/>
      <c r="IV12" s="2"/>
    </row>
    <row r="13" spans="1:9" ht="18">
      <c r="A13" s="30" t="s">
        <v>21</v>
      </c>
      <c r="B13" s="31">
        <f>B12*5.5%</f>
        <v>68730.0075</v>
      </c>
      <c r="C13" s="38">
        <f>C12*5.5%</f>
        <v>74075.67474999999</v>
      </c>
      <c r="D13" s="32">
        <f>D12*5.5%</f>
        <v>73312.008</v>
      </c>
      <c r="E13" s="32">
        <f>E12*5.5%</f>
        <v>76366.675</v>
      </c>
      <c r="F13" s="32">
        <f>F12*5.5%</f>
        <v>76366.675</v>
      </c>
      <c r="G13" s="6"/>
      <c r="H13" s="6"/>
      <c r="I13" s="3"/>
    </row>
    <row r="14" spans="1:9" ht="18">
      <c r="A14" s="30" t="s">
        <v>22</v>
      </c>
      <c r="B14" s="39">
        <f>IF(B12&gt;=2500000,B12*0.12,0)</f>
        <v>0</v>
      </c>
      <c r="C14" s="38">
        <f>IF(C12&gt;=2500000,C12*0.12,0)</f>
        <v>0</v>
      </c>
      <c r="D14" s="32">
        <f>IF(D12&gt;=2500000,D12*0.12,0)</f>
        <v>0</v>
      </c>
      <c r="E14" s="32">
        <f>IF(E12&gt;=2500000,E12*0.12,0)</f>
        <v>0</v>
      </c>
      <c r="F14" s="32">
        <f>IF(F12&gt;=2500000,F12*0.12,0)</f>
        <v>0</v>
      </c>
      <c r="G14" s="6"/>
      <c r="H14" s="6"/>
      <c r="I14" s="3"/>
    </row>
    <row r="15" spans="1:256" s="43" customFormat="1" ht="18">
      <c r="A15" s="40" t="s">
        <v>23</v>
      </c>
      <c r="B15" s="41">
        <f>B12+B13</f>
        <v>1318366.5075</v>
      </c>
      <c r="C15" s="42">
        <f>C12+C13+C14</f>
        <v>1420906.12475</v>
      </c>
      <c r="D15" s="42">
        <f>D12+D13+D14</f>
        <v>1406257.608</v>
      </c>
      <c r="E15" s="42">
        <f>E12+E13+E14</f>
        <v>1464851.675</v>
      </c>
      <c r="F15" s="42">
        <f>F12+F13+F14</f>
        <v>1464851.675</v>
      </c>
      <c r="G15" s="22"/>
      <c r="H15" s="22"/>
      <c r="I15" s="23"/>
      <c r="J15" s="1"/>
      <c r="K15" s="1"/>
      <c r="IU15" s="1"/>
      <c r="IV15" s="1"/>
    </row>
    <row r="16" spans="1:256" s="29" customFormat="1" ht="18">
      <c r="A16" s="25" t="s">
        <v>24</v>
      </c>
      <c r="B16" s="26" t="s">
        <v>25</v>
      </c>
      <c r="C16" s="26">
        <v>0.1</v>
      </c>
      <c r="D16" s="26">
        <v>0.2</v>
      </c>
      <c r="E16" s="44">
        <v>0.1</v>
      </c>
      <c r="F16" s="44">
        <v>0.25</v>
      </c>
      <c r="G16" s="6"/>
      <c r="H16" s="6"/>
      <c r="I16" s="45"/>
      <c r="J16" s="2"/>
      <c r="K16" s="2"/>
      <c r="L16" s="11"/>
      <c r="M16" s="11"/>
      <c r="N16" s="11"/>
      <c r="O16" s="11"/>
      <c r="IU16" s="2"/>
      <c r="IV16" s="2"/>
    </row>
    <row r="17" spans="1:15" ht="18">
      <c r="A17" s="30" t="s">
        <v>26</v>
      </c>
      <c r="B17" s="31" t="s">
        <v>25</v>
      </c>
      <c r="C17" s="39">
        <f>C15*C16</f>
        <v>142090.612475</v>
      </c>
      <c r="D17" s="39">
        <f>D15*D16</f>
        <v>281251.52160000004</v>
      </c>
      <c r="E17" s="46">
        <f>E15*E16</f>
        <v>146485.1675</v>
      </c>
      <c r="F17" s="46">
        <f>F15*F16</f>
        <v>366212.91875</v>
      </c>
      <c r="G17" s="6"/>
      <c r="H17" s="6"/>
      <c r="I17" s="47"/>
      <c r="L17" s="29"/>
      <c r="M17" s="29"/>
      <c r="N17" s="29"/>
      <c r="O17" s="29"/>
    </row>
    <row r="18" spans="1:9" ht="18">
      <c r="A18" s="30" t="s">
        <v>27</v>
      </c>
      <c r="B18" s="31">
        <v>25000</v>
      </c>
      <c r="C18" s="39">
        <v>25000</v>
      </c>
      <c r="D18" s="39">
        <f>C18</f>
        <v>25000</v>
      </c>
      <c r="E18" s="46">
        <f>D18</f>
        <v>25000</v>
      </c>
      <c r="F18" s="46">
        <f>E18</f>
        <v>25000</v>
      </c>
      <c r="G18" s="6"/>
      <c r="H18" s="6"/>
      <c r="I18" s="47"/>
    </row>
    <row r="19" spans="1:256" s="11" customFormat="1" ht="18">
      <c r="A19" s="30" t="s">
        <v>28</v>
      </c>
      <c r="B19" s="31" t="s">
        <v>25</v>
      </c>
      <c r="C19" s="48">
        <f>C17-C18</f>
        <v>117090.612475</v>
      </c>
      <c r="D19" s="48">
        <f>D17-D18</f>
        <v>256251.52160000004</v>
      </c>
      <c r="E19" s="46">
        <f>E17-E18</f>
        <v>121485.16750000001</v>
      </c>
      <c r="F19" s="49">
        <f>F17-F18</f>
        <v>341212.91875</v>
      </c>
      <c r="G19" s="6"/>
      <c r="H19" s="6"/>
      <c r="I19" s="50"/>
      <c r="J19" s="2"/>
      <c r="K19" s="2"/>
      <c r="IU19" s="2"/>
      <c r="IV19" s="2"/>
    </row>
    <row r="20" spans="1:256" s="11" customFormat="1" ht="18">
      <c r="A20" s="34" t="s">
        <v>29</v>
      </c>
      <c r="B20" s="35" t="s">
        <v>25</v>
      </c>
      <c r="C20" s="51" t="s">
        <v>25</v>
      </c>
      <c r="D20" s="51" t="s">
        <v>25</v>
      </c>
      <c r="E20" s="52">
        <f>E19/4</f>
        <v>30371.291875000003</v>
      </c>
      <c r="F20" s="53">
        <f>F19/30</f>
        <v>11373.763958333333</v>
      </c>
      <c r="G20" s="6"/>
      <c r="H20" s="6"/>
      <c r="I20" s="47"/>
      <c r="J20" s="2"/>
      <c r="K20" s="2"/>
      <c r="IU20" s="2"/>
      <c r="IV20" s="2"/>
    </row>
    <row r="21" spans="1:256" s="11" customFormat="1" ht="18">
      <c r="A21" s="34" t="s">
        <v>30</v>
      </c>
      <c r="B21" s="35">
        <v>50000</v>
      </c>
      <c r="C21" s="51" t="s">
        <v>25</v>
      </c>
      <c r="D21" s="51" t="s">
        <v>25</v>
      </c>
      <c r="E21" s="52" t="s">
        <v>25</v>
      </c>
      <c r="F21" s="53" t="s">
        <v>25</v>
      </c>
      <c r="G21" s="6"/>
      <c r="H21" s="6"/>
      <c r="I21" s="47"/>
      <c r="J21" s="2"/>
      <c r="K21" s="2"/>
      <c r="IU21" s="2"/>
      <c r="IV21" s="2"/>
    </row>
    <row r="22" spans="1:256" s="11" customFormat="1" ht="18">
      <c r="A22" s="30" t="s">
        <v>31</v>
      </c>
      <c r="B22" s="31" t="s">
        <v>25</v>
      </c>
      <c r="C22" s="39" t="s">
        <v>25</v>
      </c>
      <c r="D22" s="39" t="s">
        <v>25</v>
      </c>
      <c r="E22" s="46" t="s">
        <v>25</v>
      </c>
      <c r="F22" s="39" t="s">
        <v>25</v>
      </c>
      <c r="G22" s="6"/>
      <c r="H22" s="6"/>
      <c r="I22" s="54"/>
      <c r="J22" s="2"/>
      <c r="K22" s="2"/>
      <c r="IU22" s="2"/>
      <c r="IV22" s="2"/>
    </row>
    <row r="23" spans="1:9" ht="18">
      <c r="A23" s="30" t="s">
        <v>32</v>
      </c>
      <c r="B23" s="31" t="s">
        <v>25</v>
      </c>
      <c r="C23" s="39" t="s">
        <v>25</v>
      </c>
      <c r="D23" s="39" t="s">
        <v>25</v>
      </c>
      <c r="E23" s="46">
        <f>E15*15%</f>
        <v>219727.75125</v>
      </c>
      <c r="F23" s="46" t="s">
        <v>25</v>
      </c>
      <c r="G23" s="6"/>
      <c r="H23" s="6"/>
      <c r="I23" s="3"/>
    </row>
    <row r="24" spans="1:256" s="29" customFormat="1" ht="18">
      <c r="A24" s="55" t="s">
        <v>33</v>
      </c>
      <c r="B24" s="56" t="s">
        <v>25</v>
      </c>
      <c r="C24" s="51" t="s">
        <v>25</v>
      </c>
      <c r="D24" s="51" t="s">
        <v>25</v>
      </c>
      <c r="E24" s="52">
        <f>E23/26</f>
        <v>8451.067355769232</v>
      </c>
      <c r="F24" s="53" t="s">
        <v>25</v>
      </c>
      <c r="G24" s="6"/>
      <c r="H24" s="6"/>
      <c r="I24" s="3"/>
      <c r="J24" s="2"/>
      <c r="K24" s="2"/>
      <c r="L24" s="11"/>
      <c r="M24" s="11"/>
      <c r="N24" s="11"/>
      <c r="O24" s="11"/>
      <c r="IU24" s="2"/>
      <c r="IV24" s="2"/>
    </row>
    <row r="25" spans="1:256" s="29" customFormat="1" ht="18">
      <c r="A25" s="25" t="s">
        <v>34</v>
      </c>
      <c r="B25" s="57" t="s">
        <v>25</v>
      </c>
      <c r="C25" s="26">
        <v>0.9</v>
      </c>
      <c r="D25" s="26">
        <v>0.8</v>
      </c>
      <c r="E25" s="44">
        <v>0.75</v>
      </c>
      <c r="F25" s="44">
        <v>0.75</v>
      </c>
      <c r="G25" s="6"/>
      <c r="H25" s="6"/>
      <c r="I25" s="3"/>
      <c r="J25" s="2"/>
      <c r="K25" s="2"/>
      <c r="L25" s="11"/>
      <c r="M25" s="11"/>
      <c r="N25" s="11"/>
      <c r="O25" s="11"/>
      <c r="IU25" s="2"/>
      <c r="IV25" s="2"/>
    </row>
    <row r="26" spans="1:256" s="11" customFormat="1" ht="18">
      <c r="A26" s="30" t="s">
        <v>35</v>
      </c>
      <c r="B26" s="7" t="s">
        <v>25</v>
      </c>
      <c r="C26" s="48">
        <f>C15*C25</f>
        <v>1278815.512275</v>
      </c>
      <c r="D26" s="48">
        <f>D15*D25</f>
        <v>1125006.0864000001</v>
      </c>
      <c r="E26" s="49">
        <f>E15-E17-E23</f>
        <v>1098638.75625</v>
      </c>
      <c r="F26" s="49">
        <f>F15*F25</f>
        <v>1098638.75625</v>
      </c>
      <c r="G26" s="6"/>
      <c r="H26" s="6"/>
      <c r="I26" s="3"/>
      <c r="J26" s="2"/>
      <c r="K26" s="2"/>
      <c r="L26" s="29"/>
      <c r="M26" s="29"/>
      <c r="N26" s="29"/>
      <c r="O26" s="29"/>
      <c r="IU26" s="2"/>
      <c r="IV26" s="2"/>
    </row>
    <row r="27" spans="1:9" ht="18">
      <c r="A27" s="30" t="s">
        <v>36</v>
      </c>
      <c r="B27" s="7" t="s">
        <v>25</v>
      </c>
      <c r="C27" s="31">
        <v>30</v>
      </c>
      <c r="D27" s="31">
        <v>30</v>
      </c>
      <c r="E27" s="58" t="s">
        <v>25</v>
      </c>
      <c r="F27" s="58" t="s">
        <v>25</v>
      </c>
      <c r="G27" s="6"/>
      <c r="H27" s="6"/>
      <c r="I27" s="3"/>
    </row>
    <row r="28" spans="1:9" ht="27.75" customHeight="1">
      <c r="A28" s="91" t="s">
        <v>37</v>
      </c>
      <c r="B28" s="91"/>
      <c r="C28" s="91"/>
      <c r="D28" s="91"/>
      <c r="E28" s="91"/>
      <c r="F28" s="91"/>
      <c r="G28" s="6"/>
      <c r="H28" s="6"/>
      <c r="I28" s="3"/>
    </row>
    <row r="29" spans="1:9" ht="18">
      <c r="A29" s="30" t="s">
        <v>38</v>
      </c>
      <c r="B29" s="32">
        <f>C29</f>
        <v>25000</v>
      </c>
      <c r="C29" s="32">
        <f>C18</f>
        <v>25000</v>
      </c>
      <c r="D29" s="32">
        <f>D18</f>
        <v>25000</v>
      </c>
      <c r="E29" s="33">
        <f>E18</f>
        <v>25000</v>
      </c>
      <c r="F29" s="33">
        <f>F18</f>
        <v>25000</v>
      </c>
      <c r="G29" s="6"/>
      <c r="H29" s="6"/>
      <c r="I29" s="3"/>
    </row>
    <row r="30" spans="1:9" ht="18">
      <c r="A30" s="30" t="s">
        <v>39</v>
      </c>
      <c r="B30" s="32">
        <f>B15-B18-B21</f>
        <v>1243366.5075</v>
      </c>
      <c r="C30" s="32">
        <f>C19</f>
        <v>117090.612475</v>
      </c>
      <c r="D30" s="32">
        <f>D19</f>
        <v>256251.52160000004</v>
      </c>
      <c r="E30" s="33">
        <f>E20</f>
        <v>30371.291875000003</v>
      </c>
      <c r="F30" s="33">
        <f>F20</f>
        <v>11373.763958333333</v>
      </c>
      <c r="G30" s="6"/>
      <c r="H30" s="6"/>
      <c r="I30" s="3"/>
    </row>
    <row r="31" spans="1:9" ht="18">
      <c r="A31" s="30" t="s">
        <v>40</v>
      </c>
      <c r="B31" s="59"/>
      <c r="C31" s="32">
        <f>C26/C27</f>
        <v>42627.183742500005</v>
      </c>
      <c r="D31" s="32">
        <f>D26/D27</f>
        <v>37500.202880000004</v>
      </c>
      <c r="E31" s="33">
        <f aca="true" t="shared" si="0" ref="E31:F33">E30</f>
        <v>30371.291875000003</v>
      </c>
      <c r="F31" s="33">
        <f t="shared" si="0"/>
        <v>11373.763958333333</v>
      </c>
      <c r="G31" s="6"/>
      <c r="H31" s="6"/>
      <c r="I31" s="3"/>
    </row>
    <row r="32" spans="1:9" ht="18">
      <c r="A32" s="30" t="s">
        <v>41</v>
      </c>
      <c r="B32" s="59"/>
      <c r="C32" s="32">
        <f aca="true" t="shared" si="1" ref="C32:C60">C31</f>
        <v>42627.183742500005</v>
      </c>
      <c r="D32" s="32">
        <f aca="true" t="shared" si="2" ref="D32:D60">D31</f>
        <v>37500.202880000004</v>
      </c>
      <c r="E32" s="33">
        <f t="shared" si="0"/>
        <v>30371.291875000003</v>
      </c>
      <c r="F32" s="33">
        <f t="shared" si="0"/>
        <v>11373.763958333333</v>
      </c>
      <c r="G32" s="6"/>
      <c r="H32" s="6"/>
      <c r="I32" s="3"/>
    </row>
    <row r="33" spans="1:9" ht="18.75">
      <c r="A33" s="30" t="s">
        <v>42</v>
      </c>
      <c r="B33" s="60" t="s">
        <v>43</v>
      </c>
      <c r="C33" s="32">
        <f t="shared" si="1"/>
        <v>42627.183742500005</v>
      </c>
      <c r="D33" s="32">
        <f t="shared" si="2"/>
        <v>37500.202880000004</v>
      </c>
      <c r="E33" s="33">
        <f t="shared" si="0"/>
        <v>30371.291875000003</v>
      </c>
      <c r="F33" s="33">
        <f t="shared" si="0"/>
        <v>11373.763958333333</v>
      </c>
      <c r="G33" s="6"/>
      <c r="H33" s="6"/>
      <c r="I33" s="3"/>
    </row>
    <row r="34" spans="1:9" ht="18">
      <c r="A34" s="30" t="s">
        <v>44</v>
      </c>
      <c r="B34" s="20">
        <v>50000</v>
      </c>
      <c r="C34" s="32">
        <f t="shared" si="1"/>
        <v>42627.183742500005</v>
      </c>
      <c r="D34" s="32">
        <f t="shared" si="2"/>
        <v>37500.202880000004</v>
      </c>
      <c r="E34" s="33">
        <f>E24</f>
        <v>8451.067355769232</v>
      </c>
      <c r="F34" s="33">
        <f aca="true" t="shared" si="3" ref="F34:F59">F33</f>
        <v>11373.763958333333</v>
      </c>
      <c r="G34" s="6"/>
      <c r="H34" s="6"/>
      <c r="I34" s="3"/>
    </row>
    <row r="35" spans="1:9" ht="18">
      <c r="A35" s="30" t="s">
        <v>45</v>
      </c>
      <c r="B35" s="20"/>
      <c r="C35" s="32">
        <f t="shared" si="1"/>
        <v>42627.183742500005</v>
      </c>
      <c r="D35" s="32">
        <f t="shared" si="2"/>
        <v>37500.202880000004</v>
      </c>
      <c r="E35" s="33">
        <f>E34</f>
        <v>8451.067355769232</v>
      </c>
      <c r="F35" s="33">
        <f t="shared" si="3"/>
        <v>11373.763958333333</v>
      </c>
      <c r="G35" s="6"/>
      <c r="H35" s="6"/>
      <c r="I35" s="3"/>
    </row>
    <row r="36" spans="1:9" ht="18">
      <c r="A36" s="30" t="s">
        <v>46</v>
      </c>
      <c r="B36" s="20"/>
      <c r="C36" s="32">
        <f t="shared" si="1"/>
        <v>42627.183742500005</v>
      </c>
      <c r="D36" s="32">
        <f t="shared" si="2"/>
        <v>37500.202880000004</v>
      </c>
      <c r="E36" s="33">
        <f>E35</f>
        <v>8451.067355769232</v>
      </c>
      <c r="F36" s="33">
        <f t="shared" si="3"/>
        <v>11373.763958333333</v>
      </c>
      <c r="G36" s="6"/>
      <c r="H36" s="6"/>
      <c r="I36" s="3"/>
    </row>
    <row r="37" spans="1:9" ht="18">
      <c r="A37" s="30" t="s">
        <v>47</v>
      </c>
      <c r="B37" s="20"/>
      <c r="C37" s="32">
        <f t="shared" si="1"/>
        <v>42627.183742500005</v>
      </c>
      <c r="D37" s="32">
        <f t="shared" si="2"/>
        <v>37500.202880000004</v>
      </c>
      <c r="E37" s="33">
        <f>E36</f>
        <v>8451.067355769232</v>
      </c>
      <c r="F37" s="33">
        <f t="shared" si="3"/>
        <v>11373.763958333333</v>
      </c>
      <c r="G37" s="6"/>
      <c r="H37" s="6"/>
      <c r="I37" s="3"/>
    </row>
    <row r="38" spans="1:9" ht="18">
      <c r="A38" s="30" t="s">
        <v>48</v>
      </c>
      <c r="B38" s="20"/>
      <c r="C38" s="32">
        <f t="shared" si="1"/>
        <v>42627.183742500005</v>
      </c>
      <c r="D38" s="32">
        <f t="shared" si="2"/>
        <v>37500.202880000004</v>
      </c>
      <c r="E38" s="33">
        <f>E36</f>
        <v>8451.067355769232</v>
      </c>
      <c r="F38" s="33">
        <f t="shared" si="3"/>
        <v>11373.763958333333</v>
      </c>
      <c r="G38" s="6"/>
      <c r="H38" s="6"/>
      <c r="I38" s="3"/>
    </row>
    <row r="39" spans="1:9" ht="18">
      <c r="A39" s="30" t="s">
        <v>49</v>
      </c>
      <c r="B39" s="20"/>
      <c r="C39" s="32">
        <f t="shared" si="1"/>
        <v>42627.183742500005</v>
      </c>
      <c r="D39" s="32">
        <f t="shared" si="2"/>
        <v>37500.202880000004</v>
      </c>
      <c r="E39" s="33">
        <f>E38</f>
        <v>8451.067355769232</v>
      </c>
      <c r="F39" s="33">
        <f t="shared" si="3"/>
        <v>11373.763958333333</v>
      </c>
      <c r="G39" s="6"/>
      <c r="H39" s="6"/>
      <c r="I39" s="3"/>
    </row>
    <row r="40" spans="1:9" ht="18">
      <c r="A40" s="30" t="s">
        <v>50</v>
      </c>
      <c r="B40" s="20"/>
      <c r="C40" s="32">
        <f t="shared" si="1"/>
        <v>42627.183742500005</v>
      </c>
      <c r="D40" s="32">
        <f t="shared" si="2"/>
        <v>37500.202880000004</v>
      </c>
      <c r="E40" s="33">
        <f>E39</f>
        <v>8451.067355769232</v>
      </c>
      <c r="F40" s="33">
        <f t="shared" si="3"/>
        <v>11373.763958333333</v>
      </c>
      <c r="G40" s="6"/>
      <c r="H40" s="6"/>
      <c r="I40" s="3"/>
    </row>
    <row r="41" spans="1:9" ht="18">
      <c r="A41" s="30" t="s">
        <v>51</v>
      </c>
      <c r="B41" s="20"/>
      <c r="C41" s="32">
        <f t="shared" si="1"/>
        <v>42627.183742500005</v>
      </c>
      <c r="D41" s="32">
        <f t="shared" si="2"/>
        <v>37500.202880000004</v>
      </c>
      <c r="E41" s="33">
        <f>E37</f>
        <v>8451.067355769232</v>
      </c>
      <c r="F41" s="33">
        <f t="shared" si="3"/>
        <v>11373.763958333333</v>
      </c>
      <c r="G41" s="6"/>
      <c r="H41" s="6"/>
      <c r="I41" s="3"/>
    </row>
    <row r="42" spans="1:9" ht="18">
      <c r="A42" s="30" t="s">
        <v>52</v>
      </c>
      <c r="B42" s="20"/>
      <c r="C42" s="32">
        <f t="shared" si="1"/>
        <v>42627.183742500005</v>
      </c>
      <c r="D42" s="32">
        <f t="shared" si="2"/>
        <v>37500.202880000004</v>
      </c>
      <c r="E42" s="33">
        <f>E40</f>
        <v>8451.067355769232</v>
      </c>
      <c r="F42" s="33">
        <f t="shared" si="3"/>
        <v>11373.763958333333</v>
      </c>
      <c r="G42" s="6"/>
      <c r="H42" s="6"/>
      <c r="I42" s="3"/>
    </row>
    <row r="43" spans="1:9" ht="18">
      <c r="A43" s="30" t="s">
        <v>53</v>
      </c>
      <c r="B43" s="20"/>
      <c r="C43" s="32">
        <f t="shared" si="1"/>
        <v>42627.183742500005</v>
      </c>
      <c r="D43" s="32">
        <f t="shared" si="2"/>
        <v>37500.202880000004</v>
      </c>
      <c r="E43" s="33">
        <f>E42</f>
        <v>8451.067355769232</v>
      </c>
      <c r="F43" s="33">
        <f t="shared" si="3"/>
        <v>11373.763958333333</v>
      </c>
      <c r="G43" s="6"/>
      <c r="H43" s="6"/>
      <c r="I43" s="3"/>
    </row>
    <row r="44" spans="1:9" ht="18">
      <c r="A44" s="30" t="s">
        <v>54</v>
      </c>
      <c r="B44" s="20"/>
      <c r="C44" s="32">
        <f t="shared" si="1"/>
        <v>42627.183742500005</v>
      </c>
      <c r="D44" s="32">
        <f t="shared" si="2"/>
        <v>37500.202880000004</v>
      </c>
      <c r="E44" s="33">
        <f>E43</f>
        <v>8451.067355769232</v>
      </c>
      <c r="F44" s="33">
        <f t="shared" si="3"/>
        <v>11373.763958333333</v>
      </c>
      <c r="G44" s="6"/>
      <c r="H44" s="6"/>
      <c r="I44" s="3"/>
    </row>
    <row r="45" spans="1:9" ht="18">
      <c r="A45" s="30" t="s">
        <v>55</v>
      </c>
      <c r="B45" s="20"/>
      <c r="C45" s="32">
        <f t="shared" si="1"/>
        <v>42627.183742500005</v>
      </c>
      <c r="D45" s="32">
        <f t="shared" si="2"/>
        <v>37500.202880000004</v>
      </c>
      <c r="E45" s="33">
        <f>E41</f>
        <v>8451.067355769232</v>
      </c>
      <c r="F45" s="33">
        <f t="shared" si="3"/>
        <v>11373.763958333333</v>
      </c>
      <c r="G45" s="6"/>
      <c r="H45" s="6"/>
      <c r="I45" s="3"/>
    </row>
    <row r="46" spans="1:9" ht="18">
      <c r="A46" s="30" t="s">
        <v>56</v>
      </c>
      <c r="B46" s="20"/>
      <c r="C46" s="32">
        <f t="shared" si="1"/>
        <v>42627.183742500005</v>
      </c>
      <c r="D46" s="32">
        <f t="shared" si="2"/>
        <v>37500.202880000004</v>
      </c>
      <c r="E46" s="33">
        <f>E44</f>
        <v>8451.067355769232</v>
      </c>
      <c r="F46" s="33">
        <f t="shared" si="3"/>
        <v>11373.763958333333</v>
      </c>
      <c r="G46" s="6"/>
      <c r="H46" s="6"/>
      <c r="I46" s="3"/>
    </row>
    <row r="47" spans="1:9" ht="18">
      <c r="A47" s="30" t="s">
        <v>57</v>
      </c>
      <c r="B47" s="20"/>
      <c r="C47" s="32">
        <f t="shared" si="1"/>
        <v>42627.183742500005</v>
      </c>
      <c r="D47" s="32">
        <f t="shared" si="2"/>
        <v>37500.202880000004</v>
      </c>
      <c r="E47" s="33">
        <f aca="true" t="shared" si="4" ref="E47:E59">E46</f>
        <v>8451.067355769232</v>
      </c>
      <c r="F47" s="33">
        <f t="shared" si="3"/>
        <v>11373.763958333333</v>
      </c>
      <c r="G47" s="6"/>
      <c r="H47" s="6"/>
      <c r="I47" s="3"/>
    </row>
    <row r="48" spans="1:9" ht="18">
      <c r="A48" s="30" t="s">
        <v>58</v>
      </c>
      <c r="B48" s="20"/>
      <c r="C48" s="32">
        <f t="shared" si="1"/>
        <v>42627.183742500005</v>
      </c>
      <c r="D48" s="32">
        <f t="shared" si="2"/>
        <v>37500.202880000004</v>
      </c>
      <c r="E48" s="33">
        <f t="shared" si="4"/>
        <v>8451.067355769232</v>
      </c>
      <c r="F48" s="33">
        <f t="shared" si="3"/>
        <v>11373.763958333333</v>
      </c>
      <c r="G48" s="6"/>
      <c r="H48" s="6"/>
      <c r="I48" s="3"/>
    </row>
    <row r="49" spans="1:9" ht="18">
      <c r="A49" s="30" t="s">
        <v>59</v>
      </c>
      <c r="B49" s="20"/>
      <c r="C49" s="32">
        <f t="shared" si="1"/>
        <v>42627.183742500005</v>
      </c>
      <c r="D49" s="32">
        <f t="shared" si="2"/>
        <v>37500.202880000004</v>
      </c>
      <c r="E49" s="33">
        <f t="shared" si="4"/>
        <v>8451.067355769232</v>
      </c>
      <c r="F49" s="33">
        <f t="shared" si="3"/>
        <v>11373.763958333333</v>
      </c>
      <c r="G49" s="6"/>
      <c r="H49" s="6"/>
      <c r="I49" s="3"/>
    </row>
    <row r="50" spans="1:9" ht="18">
      <c r="A50" s="30" t="s">
        <v>60</v>
      </c>
      <c r="B50" s="20"/>
      <c r="C50" s="32">
        <f t="shared" si="1"/>
        <v>42627.183742500005</v>
      </c>
      <c r="D50" s="32">
        <f t="shared" si="2"/>
        <v>37500.202880000004</v>
      </c>
      <c r="E50" s="33">
        <f t="shared" si="4"/>
        <v>8451.067355769232</v>
      </c>
      <c r="F50" s="33">
        <f t="shared" si="3"/>
        <v>11373.763958333333</v>
      </c>
      <c r="G50" s="6"/>
      <c r="H50" s="6"/>
      <c r="I50" s="3"/>
    </row>
    <row r="51" spans="1:9" ht="18">
      <c r="A51" s="30" t="s">
        <v>61</v>
      </c>
      <c r="B51" s="20"/>
      <c r="C51" s="32">
        <f t="shared" si="1"/>
        <v>42627.183742500005</v>
      </c>
      <c r="D51" s="32">
        <f t="shared" si="2"/>
        <v>37500.202880000004</v>
      </c>
      <c r="E51" s="33">
        <f t="shared" si="4"/>
        <v>8451.067355769232</v>
      </c>
      <c r="F51" s="33">
        <f t="shared" si="3"/>
        <v>11373.763958333333</v>
      </c>
      <c r="G51" s="6"/>
      <c r="H51" s="6"/>
      <c r="I51" s="3"/>
    </row>
    <row r="52" spans="1:9" ht="18">
      <c r="A52" s="30" t="s">
        <v>62</v>
      </c>
      <c r="B52" s="20"/>
      <c r="C52" s="32">
        <f t="shared" si="1"/>
        <v>42627.183742500005</v>
      </c>
      <c r="D52" s="32">
        <f t="shared" si="2"/>
        <v>37500.202880000004</v>
      </c>
      <c r="E52" s="33">
        <f t="shared" si="4"/>
        <v>8451.067355769232</v>
      </c>
      <c r="F52" s="33">
        <f t="shared" si="3"/>
        <v>11373.763958333333</v>
      </c>
      <c r="G52" s="6"/>
      <c r="H52" s="6"/>
      <c r="I52" s="3"/>
    </row>
    <row r="53" spans="1:9" ht="18">
      <c r="A53" s="30" t="s">
        <v>63</v>
      </c>
      <c r="B53" s="20"/>
      <c r="C53" s="32">
        <f t="shared" si="1"/>
        <v>42627.183742500005</v>
      </c>
      <c r="D53" s="32">
        <f t="shared" si="2"/>
        <v>37500.202880000004</v>
      </c>
      <c r="E53" s="33">
        <f t="shared" si="4"/>
        <v>8451.067355769232</v>
      </c>
      <c r="F53" s="33">
        <f t="shared" si="3"/>
        <v>11373.763958333333</v>
      </c>
      <c r="G53" s="6"/>
      <c r="H53" s="6"/>
      <c r="I53" s="3"/>
    </row>
    <row r="54" spans="1:9" ht="18">
      <c r="A54" s="30" t="s">
        <v>64</v>
      </c>
      <c r="B54" s="20"/>
      <c r="C54" s="32">
        <f t="shared" si="1"/>
        <v>42627.183742500005</v>
      </c>
      <c r="D54" s="32">
        <f t="shared" si="2"/>
        <v>37500.202880000004</v>
      </c>
      <c r="E54" s="33">
        <f t="shared" si="4"/>
        <v>8451.067355769232</v>
      </c>
      <c r="F54" s="33">
        <f t="shared" si="3"/>
        <v>11373.763958333333</v>
      </c>
      <c r="G54" s="6"/>
      <c r="H54" s="6"/>
      <c r="I54" s="3"/>
    </row>
    <row r="55" spans="1:9" ht="18">
      <c r="A55" s="30" t="s">
        <v>65</v>
      </c>
      <c r="B55" s="20"/>
      <c r="C55" s="32">
        <f t="shared" si="1"/>
        <v>42627.183742500005</v>
      </c>
      <c r="D55" s="32">
        <f t="shared" si="2"/>
        <v>37500.202880000004</v>
      </c>
      <c r="E55" s="33">
        <f t="shared" si="4"/>
        <v>8451.067355769232</v>
      </c>
      <c r="F55" s="33">
        <f t="shared" si="3"/>
        <v>11373.763958333333</v>
      </c>
      <c r="G55" s="6"/>
      <c r="H55" s="6"/>
      <c r="I55" s="3"/>
    </row>
    <row r="56" spans="1:9" ht="18">
      <c r="A56" s="30" t="s">
        <v>66</v>
      </c>
      <c r="B56" s="20"/>
      <c r="C56" s="32">
        <f t="shared" si="1"/>
        <v>42627.183742500005</v>
      </c>
      <c r="D56" s="32">
        <f t="shared" si="2"/>
        <v>37500.202880000004</v>
      </c>
      <c r="E56" s="33">
        <f t="shared" si="4"/>
        <v>8451.067355769232</v>
      </c>
      <c r="F56" s="33">
        <f t="shared" si="3"/>
        <v>11373.763958333333</v>
      </c>
      <c r="G56" s="6"/>
      <c r="H56" s="6"/>
      <c r="I56" s="3"/>
    </row>
    <row r="57" spans="1:9" ht="18">
      <c r="A57" s="30" t="s">
        <v>67</v>
      </c>
      <c r="B57" s="20"/>
      <c r="C57" s="32">
        <f t="shared" si="1"/>
        <v>42627.183742500005</v>
      </c>
      <c r="D57" s="32">
        <f t="shared" si="2"/>
        <v>37500.202880000004</v>
      </c>
      <c r="E57" s="33">
        <f t="shared" si="4"/>
        <v>8451.067355769232</v>
      </c>
      <c r="F57" s="33">
        <f t="shared" si="3"/>
        <v>11373.763958333333</v>
      </c>
      <c r="G57" s="6"/>
      <c r="H57" s="6"/>
      <c r="I57" s="3"/>
    </row>
    <row r="58" spans="1:9" ht="18">
      <c r="A58" s="30" t="s">
        <v>68</v>
      </c>
      <c r="B58" s="20"/>
      <c r="C58" s="32">
        <f t="shared" si="1"/>
        <v>42627.183742500005</v>
      </c>
      <c r="D58" s="32">
        <f t="shared" si="2"/>
        <v>37500.202880000004</v>
      </c>
      <c r="E58" s="33">
        <f t="shared" si="4"/>
        <v>8451.067355769232</v>
      </c>
      <c r="F58" s="33">
        <f t="shared" si="3"/>
        <v>11373.763958333333</v>
      </c>
      <c r="G58" s="6"/>
      <c r="H58" s="6"/>
      <c r="I58" s="3"/>
    </row>
    <row r="59" spans="1:9" ht="18">
      <c r="A59" s="30" t="s">
        <v>69</v>
      </c>
      <c r="B59" s="20"/>
      <c r="C59" s="32">
        <f t="shared" si="1"/>
        <v>42627.183742500005</v>
      </c>
      <c r="D59" s="32">
        <f t="shared" si="2"/>
        <v>37500.202880000004</v>
      </c>
      <c r="E59" s="33">
        <f t="shared" si="4"/>
        <v>8451.067355769232</v>
      </c>
      <c r="F59" s="33">
        <f t="shared" si="3"/>
        <v>11373.763958333333</v>
      </c>
      <c r="G59" s="6"/>
      <c r="H59" s="6"/>
      <c r="I59" s="3"/>
    </row>
    <row r="60" spans="1:9" ht="18">
      <c r="A60" s="30" t="s">
        <v>70</v>
      </c>
      <c r="B60" s="20"/>
      <c r="C60" s="32">
        <f t="shared" si="1"/>
        <v>42627.183742500005</v>
      </c>
      <c r="D60" s="32">
        <f t="shared" si="2"/>
        <v>37500.202880000004</v>
      </c>
      <c r="E60" s="33">
        <f>E26</f>
        <v>1098638.75625</v>
      </c>
      <c r="F60" s="33">
        <f>F26</f>
        <v>1098638.75625</v>
      </c>
      <c r="G60" s="6"/>
      <c r="H60" s="6"/>
      <c r="I60" s="3"/>
    </row>
    <row r="61" spans="1:9" s="1" customFormat="1" ht="18">
      <c r="A61" s="40" t="s">
        <v>71</v>
      </c>
      <c r="B61" s="61">
        <f>SUM(B29:B60)</f>
        <v>1318366.5075</v>
      </c>
      <c r="C61" s="61">
        <f>SUM(C29:C60)</f>
        <v>1420906.1247499997</v>
      </c>
      <c r="D61" s="61">
        <f>SUM(D29:D60)</f>
        <v>1406257.608</v>
      </c>
      <c r="E61" s="61">
        <f>SUM(E29:E60)</f>
        <v>1464851.6749999998</v>
      </c>
      <c r="F61" s="61">
        <f>SUM(F29:F60)</f>
        <v>1464851.6750000003</v>
      </c>
      <c r="G61" s="22"/>
      <c r="H61" s="22"/>
      <c r="I61" s="23"/>
    </row>
    <row r="62" spans="1:9" s="3" customFormat="1" ht="7.5" customHeight="1">
      <c r="A62" s="92"/>
      <c r="B62" s="92"/>
      <c r="C62" s="92"/>
      <c r="D62" s="92"/>
      <c r="E62" s="92"/>
      <c r="F62" s="92"/>
      <c r="G62" s="11"/>
      <c r="H62" s="11"/>
      <c r="I62" s="11"/>
    </row>
    <row r="63" spans="1:256" ht="18">
      <c r="A63" s="62" t="s">
        <v>72</v>
      </c>
      <c r="B63" s="93"/>
      <c r="C63" s="93"/>
      <c r="D63" s="63" t="s">
        <v>73</v>
      </c>
      <c r="E63" s="94">
        <f>F6</f>
        <v>40558</v>
      </c>
      <c r="F63" s="94"/>
      <c r="G63" s="64"/>
      <c r="I63" s="65"/>
      <c r="J63" s="65"/>
      <c r="IV63" s="6"/>
    </row>
    <row r="64" spans="1:256" ht="18">
      <c r="A64" s="66" t="s">
        <v>74</v>
      </c>
      <c r="B64" s="95">
        <f>C3</f>
        <v>0</v>
      </c>
      <c r="C64" s="95"/>
      <c r="D64" s="67" t="s">
        <v>75</v>
      </c>
      <c r="E64" s="88" t="s">
        <v>90</v>
      </c>
      <c r="F64" s="88"/>
      <c r="G64" s="64"/>
      <c r="IV64" s="6"/>
    </row>
    <row r="65" spans="1:256" ht="18">
      <c r="A65" s="66"/>
      <c r="B65" s="64"/>
      <c r="C65" s="68"/>
      <c r="D65" s="67"/>
      <c r="E65" s="64"/>
      <c r="F65" s="69"/>
      <c r="G65" s="64"/>
      <c r="I65" s="64"/>
      <c r="J65" s="64"/>
      <c r="IV65" s="6"/>
    </row>
    <row r="66" spans="1:256" ht="18.75">
      <c r="A66" s="70" t="s">
        <v>76</v>
      </c>
      <c r="B66" s="71"/>
      <c r="C66" s="68"/>
      <c r="D66" s="67" t="s">
        <v>77</v>
      </c>
      <c r="E66" s="88"/>
      <c r="F66" s="88"/>
      <c r="G66" s="64"/>
      <c r="IV66" s="6"/>
    </row>
    <row r="67" spans="1:256" ht="18.75">
      <c r="A67" s="72" t="s">
        <v>78</v>
      </c>
      <c r="B67" s="72" t="s">
        <v>79</v>
      </c>
      <c r="C67" s="68"/>
      <c r="D67" s="73"/>
      <c r="E67" s="89" t="s">
        <v>80</v>
      </c>
      <c r="F67" s="89"/>
      <c r="G67" s="64"/>
      <c r="IV67" s="6"/>
    </row>
    <row r="68" spans="1:256" ht="18">
      <c r="A68" s="74" t="s">
        <v>81</v>
      </c>
      <c r="B68" s="75">
        <v>0.021124</v>
      </c>
      <c r="C68" s="68"/>
      <c r="D68" s="73"/>
      <c r="E68" s="64"/>
      <c r="F68" s="69"/>
      <c r="G68" s="76"/>
      <c r="I68" s="64"/>
      <c r="IV68" s="6"/>
    </row>
    <row r="69" spans="1:256" ht="18">
      <c r="A69" s="74" t="s">
        <v>82</v>
      </c>
      <c r="B69" s="75">
        <v>0.013769</v>
      </c>
      <c r="C69" s="68"/>
      <c r="D69" s="67" t="s">
        <v>77</v>
      </c>
      <c r="E69" s="88"/>
      <c r="F69" s="88"/>
      <c r="G69" s="64"/>
      <c r="IV69" s="6"/>
    </row>
    <row r="70" spans="1:256" ht="18">
      <c r="A70" s="74" t="s">
        <v>83</v>
      </c>
      <c r="B70" s="75">
        <v>0.011359</v>
      </c>
      <c r="C70" s="68"/>
      <c r="D70" s="6"/>
      <c r="E70" s="90" t="s">
        <v>84</v>
      </c>
      <c r="F70" s="90"/>
      <c r="G70" s="64"/>
      <c r="IV70" s="6"/>
    </row>
    <row r="71" spans="1:256" ht="18.75">
      <c r="A71" s="77" t="s">
        <v>85</v>
      </c>
      <c r="B71" s="78"/>
      <c r="C71" s="79"/>
      <c r="E71" s="2"/>
      <c r="F71" s="80"/>
      <c r="G71" s="11"/>
      <c r="I71" s="11"/>
      <c r="IV71" s="6"/>
    </row>
    <row r="72" spans="1:256" ht="18.75">
      <c r="A72" s="77" t="s">
        <v>86</v>
      </c>
      <c r="B72" s="78"/>
      <c r="C72" s="79"/>
      <c r="E72" s="2"/>
      <c r="F72" s="80"/>
      <c r="G72" s="11"/>
      <c r="I72" s="11"/>
      <c r="IV72" s="6"/>
    </row>
    <row r="73" spans="1:256" ht="18.75">
      <c r="A73" s="77" t="s">
        <v>87</v>
      </c>
      <c r="B73" s="78"/>
      <c r="C73" s="15"/>
      <c r="E73" s="2"/>
      <c r="F73" s="80"/>
      <c r="G73" s="11"/>
      <c r="I73" s="11"/>
      <c r="IV73" s="6"/>
    </row>
    <row r="74" spans="1:256" ht="18.75">
      <c r="A74" s="81" t="s">
        <v>88</v>
      </c>
      <c r="B74" s="82"/>
      <c r="C74" s="11"/>
      <c r="D74" s="11"/>
      <c r="E74" s="11"/>
      <c r="F74" s="83"/>
      <c r="G74" s="11"/>
      <c r="H74" s="11"/>
      <c r="IV74" s="6"/>
    </row>
    <row r="75" spans="1:256" ht="18.75">
      <c r="A75" s="84" t="s">
        <v>89</v>
      </c>
      <c r="B75" s="85"/>
      <c r="C75" s="86"/>
      <c r="D75" s="86"/>
      <c r="E75" s="86"/>
      <c r="F75" s="87"/>
      <c r="G75" s="11"/>
      <c r="H75" s="11"/>
      <c r="I75" s="11"/>
      <c r="IV75" s="6"/>
    </row>
  </sheetData>
  <sheetProtection/>
  <mergeCells count="17">
    <mergeCell ref="A2:A4"/>
    <mergeCell ref="B2:F2"/>
    <mergeCell ref="C3:D3"/>
    <mergeCell ref="C4:D4"/>
    <mergeCell ref="A5:A7"/>
    <mergeCell ref="C5:D5"/>
    <mergeCell ref="C6:D6"/>
    <mergeCell ref="E66:F66"/>
    <mergeCell ref="E67:F67"/>
    <mergeCell ref="E69:F69"/>
    <mergeCell ref="E70:F70"/>
    <mergeCell ref="A28:F28"/>
    <mergeCell ref="A62:F62"/>
    <mergeCell ref="B63:C63"/>
    <mergeCell ref="E63:F63"/>
    <mergeCell ref="B64:C64"/>
    <mergeCell ref="E64:F64"/>
  </mergeCells>
  <printOptions horizontalCentered="1" verticalCentered="1"/>
  <pageMargins left="0.3298611111111111" right="0.32013888888888886" top="0.1701388888888889" bottom="0.12013888888888889" header="0.5118055555555555" footer="0.5118055555555555"/>
  <pageSetup firstPageNumber="1" useFirstPageNumber="1" horizontalDpi="300" verticalDpi="300" orientation="portrait" scale="4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5" zoomScaleNormal="95" zoomScaleSheetLayoutView="70"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scale="5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5" zoomScaleNormal="95" zoomScaleSheetLayoutView="70"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scale="5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 Solitari0</dc:creator>
  <cp:keywords/>
  <dc:description/>
  <cp:lastModifiedBy>asolitari0</cp:lastModifiedBy>
  <dcterms:created xsi:type="dcterms:W3CDTF">2012-03-26T06:19:46Z</dcterms:created>
  <dcterms:modified xsi:type="dcterms:W3CDTF">2013-05-28T07:32:31Z</dcterms:modified>
  <cp:category/>
  <cp:version/>
  <cp:contentType/>
  <cp:contentStatus/>
</cp:coreProperties>
</file>